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5280" yWindow="0" windowWidth="27480" windowHeight="1422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F26" i="7"/>
  <c r="F25"/>
  <c r="F24"/>
  <c r="F23"/>
  <c r="W26"/>
  <c r="V26"/>
  <c r="U26"/>
  <c r="T26"/>
  <c r="S26"/>
  <c r="R26"/>
  <c r="X26" s="1"/>
  <c r="P26"/>
  <c r="O26"/>
  <c r="N26"/>
  <c r="M26"/>
  <c r="L26"/>
  <c r="K26"/>
  <c r="J26"/>
  <c r="I26"/>
  <c r="H26"/>
  <c r="W25"/>
  <c r="V25"/>
  <c r="U25"/>
  <c r="T25"/>
  <c r="S25"/>
  <c r="R25"/>
  <c r="P25"/>
  <c r="O25"/>
  <c r="N25"/>
  <c r="M25"/>
  <c r="L25"/>
  <c r="K25"/>
  <c r="J25"/>
  <c r="I25"/>
  <c r="H25"/>
  <c r="W24"/>
  <c r="V24"/>
  <c r="U24"/>
  <c r="T24"/>
  <c r="S24"/>
  <c r="R24"/>
  <c r="P24"/>
  <c r="O24"/>
  <c r="N24"/>
  <c r="M24"/>
  <c r="L24"/>
  <c r="K24"/>
  <c r="J24"/>
  <c r="I24"/>
  <c r="H24"/>
  <c r="W23"/>
  <c r="V23"/>
  <c r="U23"/>
  <c r="T23"/>
  <c r="S23"/>
  <c r="R23"/>
  <c r="P23"/>
  <c r="O23"/>
  <c r="N23"/>
  <c r="M23"/>
  <c r="L23"/>
  <c r="K23"/>
  <c r="J23"/>
  <c r="I23"/>
  <c r="H23"/>
  <c r="W22"/>
  <c r="V22"/>
  <c r="U22"/>
  <c r="T22"/>
  <c r="S22"/>
  <c r="R22"/>
  <c r="P22"/>
  <c r="O22"/>
  <c r="N22"/>
  <c r="M22"/>
  <c r="L22"/>
  <c r="K22"/>
  <c r="J22"/>
  <c r="I22"/>
  <c r="H22"/>
  <c r="W21"/>
  <c r="V21"/>
  <c r="U21"/>
  <c r="T21"/>
  <c r="S21"/>
  <c r="R21"/>
  <c r="P21"/>
  <c r="O21"/>
  <c r="N21"/>
  <c r="M21"/>
  <c r="L21"/>
  <c r="K21"/>
  <c r="J21"/>
  <c r="I21"/>
  <c r="H21"/>
  <c r="W20"/>
  <c r="V20"/>
  <c r="U20"/>
  <c r="T20"/>
  <c r="S20"/>
  <c r="R20"/>
  <c r="P20"/>
  <c r="O20"/>
  <c r="N20"/>
  <c r="M20"/>
  <c r="L20"/>
  <c r="K20"/>
  <c r="J20"/>
  <c r="I20"/>
  <c r="H20"/>
  <c r="W19"/>
  <c r="V19"/>
  <c r="U19"/>
  <c r="T19"/>
  <c r="S19"/>
  <c r="R19"/>
  <c r="P19"/>
  <c r="O19"/>
  <c r="N19"/>
  <c r="M19"/>
  <c r="L19"/>
  <c r="K19"/>
  <c r="J19"/>
  <c r="I19"/>
  <c r="H19"/>
  <c r="W18"/>
  <c r="V18"/>
  <c r="U18"/>
  <c r="T18"/>
  <c r="S18"/>
  <c r="R18"/>
  <c r="P18"/>
  <c r="O18"/>
  <c r="N18"/>
  <c r="M18"/>
  <c r="L18"/>
  <c r="K18"/>
  <c r="J18"/>
  <c r="I18"/>
  <c r="H18"/>
  <c r="W17"/>
  <c r="V17"/>
  <c r="U17"/>
  <c r="T17"/>
  <c r="S17"/>
  <c r="R17"/>
  <c r="P17"/>
  <c r="O17"/>
  <c r="N17"/>
  <c r="M17"/>
  <c r="L17"/>
  <c r="K17"/>
  <c r="J17"/>
  <c r="I17"/>
  <c r="H17"/>
  <c r="W16"/>
  <c r="V16"/>
  <c r="U16"/>
  <c r="T16"/>
  <c r="S16"/>
  <c r="R16"/>
  <c r="P16"/>
  <c r="O16"/>
  <c r="N16"/>
  <c r="M16"/>
  <c r="L16"/>
  <c r="K16"/>
  <c r="J16"/>
  <c r="I16"/>
  <c r="H16"/>
  <c r="W15"/>
  <c r="V15"/>
  <c r="U15"/>
  <c r="T15"/>
  <c r="S15"/>
  <c r="R15"/>
  <c r="P15"/>
  <c r="O15"/>
  <c r="N15"/>
  <c r="M15"/>
  <c r="L15"/>
  <c r="K15"/>
  <c r="J15"/>
  <c r="I15"/>
  <c r="H15"/>
  <c r="W14"/>
  <c r="V14"/>
  <c r="U14"/>
  <c r="T14"/>
  <c r="S14"/>
  <c r="R14"/>
  <c r="P14"/>
  <c r="O14"/>
  <c r="N14"/>
  <c r="M14"/>
  <c r="L14"/>
  <c r="K14"/>
  <c r="J14"/>
  <c r="I14"/>
  <c r="H14"/>
  <c r="W13"/>
  <c r="V13"/>
  <c r="U13"/>
  <c r="T13"/>
  <c r="S13"/>
  <c r="R13"/>
  <c r="P13"/>
  <c r="O13"/>
  <c r="N13"/>
  <c r="M13"/>
  <c r="L13"/>
  <c r="K13"/>
  <c r="J13"/>
  <c r="I13"/>
  <c r="H13"/>
  <c r="W12"/>
  <c r="V12"/>
  <c r="U12"/>
  <c r="T12"/>
  <c r="S12"/>
  <c r="R12"/>
  <c r="P12"/>
  <c r="O12"/>
  <c r="N12"/>
  <c r="M12"/>
  <c r="L12"/>
  <c r="K12"/>
  <c r="J12"/>
  <c r="I12"/>
  <c r="H12"/>
  <c r="F22"/>
  <c r="F21"/>
  <c r="F20"/>
  <c r="F19"/>
  <c r="F18"/>
  <c r="F17"/>
  <c r="F16"/>
  <c r="F15"/>
  <c r="F14"/>
  <c r="F13"/>
  <c r="F12"/>
  <c r="E7" i="18"/>
  <c r="E6"/>
  <c r="E4"/>
  <c r="E7" i="17"/>
  <c r="E6"/>
  <c r="E4"/>
  <c r="X12" i="7" l="1"/>
  <c r="X16"/>
  <c r="X13"/>
  <c r="X18"/>
  <c r="Q26"/>
  <c r="X25"/>
  <c r="Q25"/>
  <c r="Q24"/>
  <c r="X24"/>
  <c r="X23"/>
  <c r="Q23"/>
  <c r="Q22"/>
  <c r="X22"/>
  <c r="X21"/>
  <c r="Q21"/>
  <c r="Q20"/>
  <c r="X20"/>
  <c r="X19"/>
  <c r="Q19"/>
  <c r="Q18"/>
  <c r="Q17"/>
  <c r="X17"/>
  <c r="Q16"/>
  <c r="Q15"/>
  <c r="X15"/>
  <c r="Q14"/>
  <c r="X14"/>
  <c r="Q13"/>
  <c r="Q12"/>
  <c r="C33" i="15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J63"/>
  <c r="G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F52"/>
  <c r="L53" s="1"/>
  <c r="N29"/>
  <c r="M29"/>
  <c r="L29"/>
  <c r="K29"/>
  <c r="J29"/>
  <c r="I29"/>
  <c r="H29"/>
  <c r="G29"/>
  <c r="F29"/>
  <c r="E29"/>
  <c r="T23"/>
  <c r="N19"/>
  <c r="M19"/>
  <c r="L19"/>
  <c r="K19"/>
  <c r="J19"/>
  <c r="I19"/>
  <c r="H19"/>
  <c r="G19"/>
  <c r="F19"/>
  <c r="E19"/>
  <c r="F11"/>
  <c r="F9"/>
  <c r="K53" l="1"/>
  <c r="E63"/>
  <c r="D32"/>
  <c r="L31" s="1"/>
  <c r="F53"/>
  <c r="M63"/>
  <c r="I53"/>
  <c r="N53"/>
  <c r="E53"/>
  <c r="J53"/>
  <c r="F63"/>
  <c r="K63"/>
  <c r="D22"/>
  <c r="J21" s="1"/>
  <c r="G53"/>
  <c r="M53"/>
  <c r="I63"/>
  <c r="N63"/>
  <c r="M21"/>
  <c r="I21"/>
  <c r="L21"/>
  <c r="H31"/>
  <c r="K31"/>
  <c r="G31"/>
  <c r="N31"/>
  <c r="J31"/>
  <c r="F31"/>
  <c r="M31"/>
  <c r="H53"/>
  <c r="H63"/>
  <c r="D24" i="15"/>
  <c r="C23"/>
  <c r="G21" i="18" l="1"/>
  <c r="N21"/>
  <c r="K21"/>
  <c r="H21"/>
  <c r="F21"/>
  <c r="E21" s="1"/>
  <c r="I31"/>
  <c r="E31" s="1"/>
  <c r="D56"/>
  <c r="J55" s="1"/>
  <c r="D66"/>
  <c r="K65" s="1"/>
  <c r="F55"/>
  <c r="H55"/>
  <c r="M55"/>
  <c r="N55"/>
  <c r="F69" i="17"/>
  <c r="G69"/>
  <c r="H69"/>
  <c r="I69"/>
  <c r="J69"/>
  <c r="K69"/>
  <c r="L69"/>
  <c r="M69"/>
  <c r="N69"/>
  <c r="E69"/>
  <c r="L55" i="18" l="1"/>
  <c r="G55"/>
  <c r="E55" s="1"/>
  <c r="I55"/>
  <c r="K55"/>
  <c r="L65"/>
  <c r="M65"/>
  <c r="I65"/>
  <c r="N65"/>
  <c r="H65"/>
  <c r="G65"/>
  <c r="F65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E65" i="18" l="1"/>
  <c r="X11" i="7"/>
  <c r="G57" i="17"/>
  <c r="H57"/>
  <c r="I57"/>
  <c r="J57"/>
  <c r="K57"/>
  <c r="L57"/>
  <c r="M57"/>
  <c r="N57"/>
  <c r="H63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H55"/>
  <c r="L55"/>
  <c r="E65" l="1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C5" i="1" l="1"/>
  <c r="E5" i="18"/>
  <c r="E5" i="17"/>
  <c r="C4" i="1"/>
  <c r="C6"/>
  <c r="D5" i="7"/>
  <c r="D7"/>
  <c r="D5" i="1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A9"/>
  <c r="B9" s="1"/>
  <c r="A10"/>
  <c r="C10" s="1"/>
  <c r="A11"/>
  <c r="B11" s="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11" i="8" l="1"/>
  <c r="C8"/>
  <c r="C3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P11"/>
  <c r="M11"/>
  <c r="O11"/>
  <c r="J11"/>
  <c r="K11"/>
  <c r="I11"/>
  <c r="F11"/>
  <c r="M8" i="4"/>
  <c r="M7"/>
  <c r="D6" i="15"/>
  <c r="D6" i="7"/>
  <c r="Q11" l="1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<sst xmlns="http://schemas.openxmlformats.org/spreadsheetml/2006/main" count="1375" uniqueCount="680">
  <si>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</si>
  <si>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</si>
  <si>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</si>
  <si>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</si>
  <si>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</si>
  <si>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</si>
  <si>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</si>
  <si>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</si>
  <si>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</si>
  <si>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</si>
  <si>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</si>
  <si>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</si>
  <si>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</si>
  <si>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</si>
  <si>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</si>
  <si>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</si>
  <si>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</si>
  <si>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</si>
  <si>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</si>
  <si>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</si>
  <si>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</si>
  <si>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</si>
  <si>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</si>
  <si>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</si>
  <si>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</si>
  <si>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</si>
  <si>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</si>
  <si>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</si>
  <si>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</si>
  <si>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</si>
  <si>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</si>
  <si>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</si>
  <si>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</si>
  <si>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</si>
  <si>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</si>
  <si>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</si>
  <si>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</si>
  <si>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</si>
  <si>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</si>
  <si>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</si>
  <si>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</si>
  <si>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</si>
  <si>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</si>
  <si>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</si>
  <si>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</si>
  <si>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</si>
  <si>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</si>
  <si>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</si>
  <si>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</si>
  <si>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</si>
  <si>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</si>
  <si>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</si>
  <si>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</si>
  <si>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</si>
  <si>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</si>
  <si>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</si>
  <si>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</si>
  <si>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</si>
  <si>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</si>
  <si>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</si>
  <si>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</si>
  <si>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</si>
  <si>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</si>
  <si>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</si>
  <si>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</si>
  <si>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</si>
  <si>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</si>
  <si>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</si>
  <si>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</si>
  <si>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</si>
  <si>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</si>
  <si>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</si>
  <si>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</si>
  <si>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</si>
  <si>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</si>
  <si>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</si>
  <si>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</si>
  <si>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</si>
  <si>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</si>
  <si>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</si>
  <si>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</si>
  <si>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</si>
  <si>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</si>
  <si>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</si>
  <si>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</si>
  <si>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</si>
  <si>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</si>
  <si>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</si>
  <si>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</si>
  <si>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</si>
  <si>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</si>
  <si>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</si>
  <si>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</si>
  <si>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</si>
  <si>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</si>
  <si>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</si>
  <si>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</si>
  <si>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</si>
  <si>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</si>
  <si>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</si>
  <si>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</si>
  <si>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</si>
  <si>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</si>
  <si>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</si>
  <si>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</si>
  <si>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</si>
  <si>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</si>
  <si>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</si>
  <si>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</si>
  <si>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</si>
  <si>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</si>
  <si>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</si>
  <si>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</si>
  <si>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</si>
  <si>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</si>
  <si>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</si>
  <si>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</si>
  <si>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</si>
  <si>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</si>
  <si>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</si>
  <si>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</si>
  <si>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</si>
  <si>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</si>
  <si>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</si>
  <si>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</si>
  <si>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</si>
  <si>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</si>
  <si>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</si>
  <si>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</si>
  <si>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</si>
  <si>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</si>
  <si>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</si>
  <si>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</si>
  <si>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</si>
  <si>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</si>
  <si>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</si>
  <si>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</si>
  <si>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</si>
  <si>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</si>
  <si>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</si>
  <si>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</si>
  <si>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</si>
  <si>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</si>
  <si>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</si>
  <si>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</si>
  <si>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</si>
  <si>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</si>
  <si>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</si>
  <si>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</si>
  <si>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</si>
  <si>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</si>
  <si>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</si>
  <si>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</si>
  <si>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</si>
  <si>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</si>
  <si>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</si>
  <si>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</si>
  <si>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</si>
  <si>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</si>
  <si>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</si>
  <si>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</si>
  <si>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</si>
  <si>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</si>
  <si>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</si>
  <si>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</si>
  <si>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</si>
  <si>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</si>
  <si>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</si>
  <si>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</si>
  <si>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</si>
  <si>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</si>
  <si>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</si>
  <si>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</si>
  <si>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</si>
  <si>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</si>
  <si>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</si>
  <si>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</si>
  <si>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</si>
  <si>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</si>
  <si>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</si>
  <si>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</si>
  <si>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</si>
  <si>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</si>
  <si>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</si>
  <si>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</si>
  <si>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</si>
  <si>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</si>
  <si>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</si>
  <si>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</si>
  <si>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</si>
  <si>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</si>
  <si>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</si>
  <si>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</si>
  <si>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</si>
  <si>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</si>
  <si>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</si>
  <si>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</si>
  <si>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</si>
  <si>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</si>
  <si>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</si>
  <si>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</si>
  <si>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</si>
  <si>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</si>
  <si>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</si>
  <si>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</si>
  <si>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</si>
  <si>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</si>
  <si>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</si>
  <si>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</si>
  <si>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</si>
  <si>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</si>
  <si>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</si>
  <si>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</si>
  <si>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</si>
  <si>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</si>
  <si>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</si>
  <si>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</si>
  <si>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</si>
  <si>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</si>
  <si>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</si>
  <si>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</si>
  <si>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</si>
  <si>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</si>
  <si>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</si>
  <si>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</si>
  <si>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</si>
  <si>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</si>
  <si>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</si>
  <si>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</si>
  <si>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</si>
  <si>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</si>
  <si>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</si>
  <si>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</si>
  <si>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</si>
  <si>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</si>
  <si>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</si>
  <si>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</si>
  <si>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</si>
  <si>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</si>
  <si>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</si>
  <si>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</si>
  <si>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</si>
  <si>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</si>
  <si>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</si>
  <si>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</si>
  <si>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</si>
  <si>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</si>
  <si>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</si>
  <si>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</si>
  <si>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</si>
  <si>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</si>
  <si>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</si>
  <si>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</si>
  <si>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</si>
  <si>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</si>
  <si>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</si>
  <si>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</si>
  <si>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</si>
  <si>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</si>
  <si>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</si>
  <si>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</si>
  <si>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</si>
  <si>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</si>
  <si>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</si>
  <si>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</si>
  <si>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</si>
  <si>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</si>
  <si>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</si>
  <si>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</si>
  <si>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</si>
  <si>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</si>
  <si>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</si>
  <si>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</si>
  <si>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</si>
  <si>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</si>
  <si>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</si>
  <si>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</si>
  <si>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</si>
  <si>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</si>
  <si>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</si>
  <si>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</si>
  <si>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</si>
  <si>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</si>
  <si>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</si>
  <si>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</si>
  <si>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</si>
  <si>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</si>
  <si>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</si>
  <si>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</si>
  <si>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</si>
  <si>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</si>
  <si>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</si>
  <si>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</si>
  <si>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</si>
  <si>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</si>
  <si>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</si>
  <si>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</si>
  <si>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</si>
  <si>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</si>
  <si>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</si>
  <si>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</si>
  <si>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</si>
  <si>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</si>
  <si>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</si>
  <si>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</si>
  <si>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</si>
  <si>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</si>
  <si>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</si>
  <si>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</si>
  <si>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</si>
  <si>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</si>
  <si>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</si>
  <si>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</si>
  <si>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</si>
  <si>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</si>
  <si>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</si>
  <si>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</si>
  <si>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</si>
  <si>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</si>
  <si>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</si>
  <si>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</si>
  <si>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</si>
  <si>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</si>
  <si>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</si>
  <si>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</si>
  <si>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</si>
  <si>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</si>
  <si>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</si>
  <si>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</si>
  <si>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</si>
  <si>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</si>
  <si>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</si>
  <si>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</si>
  <si>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</si>
  <si>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</si>
  <si>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</si>
  <si>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</si>
  <si>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</si>
  <si>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</si>
  <si>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</si>
  <si>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</si>
  <si>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</si>
  <si>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</si>
  <si>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</si>
  <si>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</si>
  <si>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</si>
  <si>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</si>
  <si>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</si>
  <si>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</si>
  <si>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</si>
  <si>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</si>
  <si>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</si>
  <si>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</si>
  <si>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</si>
  <si>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</si>
  <si>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</si>
  <si>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</si>
  <si>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</si>
  <si>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</si>
  <si>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</si>
  <si>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</si>
  <si>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</si>
  <si>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</si>
  <si>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</si>
  <si>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</si>
  <si>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</si>
  <si>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</si>
  <si>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</si>
  <si>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</si>
  <si>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</si>
  <si>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</si>
  <si>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</si>
  <si>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</si>
  <si>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</si>
  <si>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</si>
  <si>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</si>
  <si>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</si>
  <si>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</si>
  <si>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</si>
  <si>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</si>
  <si>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</si>
  <si>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</si>
  <si>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</si>
  <si>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</si>
  <si>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</si>
  <si>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</si>
  <si>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</si>
  <si>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</si>
  <si>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</si>
  <si>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</si>
  <si>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</si>
  <si>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</si>
  <si>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</si>
  <si>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</si>
  <si>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</si>
  <si>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</si>
  <si>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</si>
  <si>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</si>
  <si>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</si>
  <si>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</si>
  <si>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</si>
  <si>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</si>
  <si>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</si>
  <si>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</si>
  <si>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</si>
  <si>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</si>
  <si>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</si>
  <si>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</si>
  <si>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</si>
  <si>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</si>
  <si>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</si>
  <si>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</si>
  <si>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</si>
  <si>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</si>
  <si>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</si>
  <si>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</si>
  <si>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</si>
  <si>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</si>
  <si>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</si>
  <si>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</si>
  <si>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</si>
  <si>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</si>
  <si>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</si>
  <si>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</si>
  <si>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</si>
  <si>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</si>
  <si>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</si>
  <si>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</si>
  <si>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</si>
  <si>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</si>
  <si>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</si>
  <si>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</si>
  <si>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</si>
  <si>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</si>
  <si>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</si>
  <si>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</si>
  <si>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</si>
  <si>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</si>
  <si>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</si>
  <si>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</si>
  <si>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</si>
  <si>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</si>
  <si>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</si>
  <si>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</si>
  <si>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</si>
  <si>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</si>
  <si>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</si>
  <si>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</si>
  <si>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</si>
  <si>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</si>
  <si>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</si>
  <si>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</si>
  <si>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</si>
  <si>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</si>
  <si>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</si>
  <si>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</si>
  <si>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</si>
  <si>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</si>
  <si>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</si>
  <si>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</si>
  <si>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</si>
  <si>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</si>
  <si>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</si>
  <si>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</si>
  <si>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</si>
  <si>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</si>
  <si>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</si>
  <si>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</si>
  <si>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</si>
  <si>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</si>
  <si>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</si>
  <si>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</si>
  <si>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</si>
  <si>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</si>
  <si>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</si>
  <si>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</si>
  <si>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</si>
  <si>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</si>
  <si>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</si>
  <si>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</si>
  <si>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</si>
  <si>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</si>
  <si>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</si>
  <si>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</si>
  <si>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</si>
  <si>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</si>
  <si>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</si>
  <si>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</si>
  <si>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</si>
  <si>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</si>
  <si>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</si>
  <si>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</si>
  <si>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</si>
  <si>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</si>
  <si>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</si>
  <si>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</si>
  <si>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</si>
  <si>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</si>
  <si>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</si>
  <si>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</si>
  <si>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</si>
  <si>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</si>
  <si>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</si>
  <si>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</si>
  <si>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</si>
  <si>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</si>
  <si>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</si>
  <si>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</si>
  <si>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</si>
  <si>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</si>
  <si>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</si>
  <si>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</si>
  <si>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</si>
  <si>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</si>
  <si>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</si>
  <si>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</si>
  <si>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</si>
  <si>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</si>
  <si>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</si>
  <si>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</si>
  <si>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</si>
  <si>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</si>
  <si>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</si>
  <si>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</si>
  <si>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</si>
  <si>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</si>
  <si>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</si>
  <si>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</si>
  <si>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</si>
  <si>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</si>
  <si>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</si>
  <si>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</si>
  <si>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</si>
  <si>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</si>
  <si>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</si>
  <si>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</si>
  <si>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</si>
  <si>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</si>
  <si>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</si>
  <si>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</si>
  <si>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</si>
  <si>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</si>
  <si>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</si>
  <si>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</si>
  <si>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</si>
  <si>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</si>
  <si>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</si>
  <si>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</si>
  <si>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</si>
  <si>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</si>
  <si>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</si>
  <si>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</si>
  <si>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</si>
  <si>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</si>
  <si>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</si>
  <si>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</si>
  <si>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</si>
  <si>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</si>
  <si>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</si>
  <si>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</si>
  <si>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</si>
  <si>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</si>
  <si>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</si>
  <si>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</si>
  <si>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</si>
  <si>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</si>
  <si>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</si>
  <si>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</si>
  <si>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</si>
  <si>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</si>
  <si>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</si>
  <si>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</si>
  <si>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</si>
  <si>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</si>
  <si>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</si>
  <si>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</si>
  <si>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</si>
  <si>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</si>
  <si>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</si>
  <si>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</si>
  <si>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</si>
  <si>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</si>
  <si>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</si>
  <si>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</si>
  <si>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</si>
  <si>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</si>
  <si>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</si>
  <si>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</si>
  <si>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</si>
  <si>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</si>
  <si>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</si>
  <si>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</si>
  <si>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</si>
  <si>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</si>
  <si>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</si>
  <si>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</si>
  <si>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</si>
  <si>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</si>
  <si>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</si>
  <si>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</si>
  <si>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</si>
  <si>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</si>
  <si>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</si>
  <si>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</si>
  <si>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</si>
  <si>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</si>
  <si>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</si>
  <si>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</si>
  <si>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</si>
  <si>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</si>
  <si>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</si>
  <si>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</si>
  <si>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</si>
  <si>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</si>
  <si>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</si>
  <si>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</si>
  <si>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</si>
  <si>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</si>
  <si>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</si>
  <si>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</si>
  <si>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</si>
  <si>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</si>
  <si>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</si>
  <si>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</si>
  <si>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</si>
  <si>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</si>
  <si>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</si>
  <si>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</si>
  <si>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</si>
  <si>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</si>
  <si>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</si>
  <si>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</si>
  <si>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</si>
  <si>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</si>
  <si>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</si>
  <si>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</si>
  <si>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</si>
  <si>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</si>
  <si>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</si>
  <si>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</si>
  <si>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</si>
  <si>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</si>
  <si>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</si>
  <si>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</si>
  <si>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</si>
  <si>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</si>
  <si>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</si>
  <si>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</si>
  <si>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</si>
  <si>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</si>
  <si>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</si>
  <si>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</si>
  <si>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</si>
  <si>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</si>
  <si>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</si>
  <si>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</si>
  <si>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</si>
  <si>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</si>
  <si>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DE_GBA03</t>
  </si>
  <si>
    <t>DE_GBD03</t>
  </si>
  <si>
    <t>DE_GBH03</t>
  </si>
  <si>
    <t>DE_GGA03</t>
  </si>
  <si>
    <t>DE_GHA03</t>
  </si>
  <si>
    <t>DE_GHD03</t>
  </si>
  <si>
    <t>DE_GKO03</t>
  </si>
  <si>
    <t>DE_GMF03</t>
  </si>
  <si>
    <t>DE_GMK03</t>
  </si>
  <si>
    <t>DE_GPD03</t>
  </si>
  <si>
    <t>DE_GWA03</t>
  </si>
  <si>
    <t>DE_GGB03</t>
  </si>
  <si>
    <t>Hohentwiel</t>
  </si>
  <si>
    <t>Stadtwerke Gengenbach</t>
  </si>
  <si>
    <t>9870021800007</t>
  </si>
  <si>
    <t>Hauptstraße 15-17</t>
  </si>
  <si>
    <t>Gengenbach</t>
  </si>
  <si>
    <t>NCHN007002180000</t>
  </si>
  <si>
    <t>Ohlsbach</t>
  </si>
  <si>
    <t>netznutzung@suedwest-edm.de</t>
  </si>
  <si>
    <t>07071 157 3363</t>
  </si>
  <si>
    <t>Team Bilanzierung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</si>
</sst>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19" sqref="D1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42261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672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77723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674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5"/>
      <c r="E31" s="40"/>
      <c r="F31" s="47"/>
      <c r="G31" s="2"/>
    </row>
    <row r="32" spans="1:15">
      <c r="B32" s="15"/>
      <c r="C32" s="22" t="s">
        <v>423</v>
      </c>
      <c r="D32" s="45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E22" sqref="E2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Gengenbach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>
        <v>9870021800007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675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674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7" zoomScale="70" zoomScaleNormal="70" workbookViewId="0">
      <selection activeCell="F56" sqref="F5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Gengenbach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9870021800007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Gengenbach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657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v>1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505</v>
      </c>
      <c r="F23" s="156" t="s">
        <v>657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1" t="s">
        <v>676</v>
      </c>
      <c r="F24" s="156" t="s">
        <v>670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198449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v>1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MeteoGroup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Ohlsbach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198449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455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4" t="s">
        <v>582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Gengenbach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9870021800007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586</v>
      </c>
      <c r="D13" s="342"/>
      <c r="E13" s="342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451</v>
      </c>
      <c r="D14" s="343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3" t="s">
        <v>388</v>
      </c>
      <c r="D15" s="343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4" t="s">
        <v>582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F17" sqref="F1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Gengenbach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9870021800007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0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34</v>
      </c>
      <c r="F12" s="296" t="str">
        <f>VLOOKUP($E12,'BDEW-Standard'!$B$3:$M$158,F$9,0)</f>
        <v>W13</v>
      </c>
      <c r="H12" s="273">
        <f>ROUND(VLOOKUP($E12,'BDEW-Standard'!$B$3:$M$158,H$9,0),7)</f>
        <v>3.0385547000000002</v>
      </c>
      <c r="I12" s="273">
        <f>ROUND(VLOOKUP($E12,'BDEW-Standard'!$B$3:$M$158,I$9,0),7)</f>
        <v>-37.182990799999999</v>
      </c>
      <c r="J12" s="273">
        <f>ROUND(VLOOKUP($E12,'BDEW-Standard'!$B$3:$M$158,J$9,0),7)</f>
        <v>5.6644869</v>
      </c>
      <c r="K12" s="273">
        <f>ROUND(VLOOKUP($E12,'BDEW-Standard'!$B$3:$M$158,K$9,0),7)</f>
        <v>9.5584500000000003E-2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1.0052189552470467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42</v>
      </c>
      <c r="F13" s="296" t="str">
        <f>VLOOKUP($E13,'BDEW-Standard'!$B$3:$M$158,F$9,0)</f>
        <v>W23</v>
      </c>
      <c r="H13" s="273">
        <f>ROUND(VLOOKUP($E13,'BDEW-Standard'!$B$3:$M$158,H$9,0),7)</f>
        <v>2.3767684</v>
      </c>
      <c r="I13" s="273">
        <f>ROUND(VLOOKUP($E13,'BDEW-Standard'!$B$3:$M$158,I$9,0),7)</f>
        <v>-34.719233299999999</v>
      </c>
      <c r="J13" s="273">
        <f>ROUND(VLOOKUP($E13,'BDEW-Standard'!$B$3:$M$158,J$9,0),7)</f>
        <v>5.8332161999999999</v>
      </c>
      <c r="K13" s="273">
        <f>ROUND(VLOOKUP($E13,'BDEW-Standard'!$B$3:$M$158,K$9,0),7)</f>
        <v>0.1218182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1.0327323008737617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658</v>
      </c>
      <c r="F14" s="296" t="str">
        <f>VLOOKUP($E14,'BDEW-Standard'!$B$3:$M$158,F$9,0)</f>
        <v>BA3</v>
      </c>
      <c r="H14" s="273">
        <f>ROUND(VLOOKUP($E14,'BDEW-Standard'!$B$3:$M$158,H$9,0),7)</f>
        <v>0.62619619999999998</v>
      </c>
      <c r="I14" s="273">
        <f>ROUND(VLOOKUP($E14,'BDEW-Standard'!$B$3:$M$158,I$9,0),7)</f>
        <v>-33</v>
      </c>
      <c r="J14" s="273">
        <f>ROUND(VLOOKUP($E14,'BDEW-Standard'!$B$3:$M$158,J$9,0),7)</f>
        <v>5.7212303000000002</v>
      </c>
      <c r="K14" s="273">
        <f>ROUND(VLOOKUP($E14,'BDEW-Standard'!$B$3:$M$158,K$9,0),7)</f>
        <v>0.78556550000000003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1.0711738317583412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659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660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661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669</v>
      </c>
      <c r="F18" s="296" t="str">
        <f>VLOOKUP($E18,'BDEW-Standard'!$B$3:$M$158,F$9,0)</f>
        <v>GB3</v>
      </c>
      <c r="H18" s="273">
        <f>ROUND(VLOOKUP($E18,'BDEW-Standard'!$B$3:$M$158,H$9,0),7)</f>
        <v>3.2572741999999999</v>
      </c>
      <c r="I18" s="273">
        <f>ROUND(VLOOKUP($E18,'BDEW-Standard'!$B$3:$M$158,I$9,0),7)</f>
        <v>-37.5</v>
      </c>
      <c r="J18" s="273">
        <f>ROUND(VLOOKUP($E18,'BDEW-Standard'!$B$3:$M$158,J$9,0),7)</f>
        <v>6.3462148000000003</v>
      </c>
      <c r="K18" s="273">
        <f>ROUND(VLOOKUP($E18,'BDEW-Standard'!$B$3:$M$158,K$9,0),7)</f>
        <v>8.6622699999999997E-2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0.9584556323619029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662</v>
      </c>
      <c r="F19" s="296" t="str">
        <f>VLOOKUP($E19,'BDEW-Standard'!$B$3:$M$158,F$9,0)</f>
        <v>HA3</v>
      </c>
      <c r="H19" s="273">
        <f>ROUND(VLOOKUP($E19,'BDEW-Standard'!$B$3:$M$158,H$9,0),7)</f>
        <v>3.5811213999999998</v>
      </c>
      <c r="I19" s="273">
        <f>ROUND(VLOOKUP($E19,'BDEW-Standard'!$B$3:$M$158,I$9,0),7)</f>
        <v>-36.965006500000001</v>
      </c>
      <c r="J19" s="273">
        <f>ROUND(VLOOKUP($E19,'BDEW-Standard'!$B$3:$M$158,J$9,0),7)</f>
        <v>7.2256947</v>
      </c>
      <c r="K19" s="273">
        <f>ROUND(VLOOKUP($E19,'BDEW-Standard'!$B$3:$M$158,K$9,0),7)</f>
        <v>4.4841600000000002E-2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663</v>
      </c>
      <c r="F20" s="296" t="str">
        <f>VLOOKUP($E20,'BDEW-Standard'!$B$3:$M$158,F$9,0)</f>
        <v>HD3</v>
      </c>
      <c r="H20" s="273">
        <f>ROUND(VLOOKUP($E20,'BDEW-Standard'!$B$3:$M$158,H$9,0),7)</f>
        <v>2.5792510000000002</v>
      </c>
      <c r="I20" s="273">
        <f>ROUND(VLOOKUP($E20,'BDEW-Standard'!$B$3:$M$158,I$9,0),7)</f>
        <v>-35.681614400000001</v>
      </c>
      <c r="J20" s="273">
        <f>ROUND(VLOOKUP($E20,'BDEW-Standard'!$B$3:$M$158,J$9,0),7)</f>
        <v>6.6857975999999999</v>
      </c>
      <c r="K20" s="273">
        <f>ROUND(VLOOKUP($E20,'BDEW-Standard'!$B$3:$M$158,K$9,0),7)</f>
        <v>0.19955410000000001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664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665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666</v>
      </c>
      <c r="F23" s="296" t="str">
        <f>VLOOKUP($E23,'BDEW-Standard'!$B$3:$M$158,F$9,0)</f>
        <v>MK3</v>
      </c>
      <c r="H23" s="273">
        <f>ROUND(VLOOKUP($E23,'BDEW-Standard'!$B$3:$M$158,H$9,0),7)</f>
        <v>2.7882424000000001</v>
      </c>
      <c r="I23" s="273">
        <f>ROUND(VLOOKUP($E23,'BDEW-Standard'!$B$3:$M$158,I$9,0),7)</f>
        <v>-34.880612999999997</v>
      </c>
      <c r="J23" s="273">
        <f>ROUND(VLOOKUP($E23,'BDEW-Standard'!$B$3:$M$158,J$9,0),7)</f>
        <v>6.5951899000000003</v>
      </c>
      <c r="K23" s="273">
        <f>ROUND(VLOOKUP($E23,'BDEW-Standard'!$B$3:$M$158,K$9,0),7)</f>
        <v>5.4032900000000002E-2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1.0622306107520199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667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668</v>
      </c>
      <c r="F25" s="296" t="str">
        <f>VLOOKUP($E25,'BDEW-Standard'!$B$3:$M$158,F$9,0)</f>
        <v>WA3</v>
      </c>
      <c r="H25" s="273">
        <f>ROUND(VLOOKUP($E25,'BDEW-Standard'!$B$3:$M$158,H$9,0),7)</f>
        <v>0.76572899999999999</v>
      </c>
      <c r="I25" s="273">
        <f>ROUND(VLOOKUP($E25,'BDEW-Standard'!$B$3:$M$158,I$9,0),7)</f>
        <v>-36.023791199999998</v>
      </c>
      <c r="J25" s="273">
        <f>ROUND(VLOOKUP($E25,'BDEW-Standard'!$B$3:$M$158,J$9,0),7)</f>
        <v>4.8662747</v>
      </c>
      <c r="K25" s="273">
        <f>ROUND(VLOOKUP($E25,'BDEW-Standard'!$B$3:$M$158,K$9,0),7)</f>
        <v>0.80494250000000001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1.0804258319686442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4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9" priority="11">
      <formula>ISERROR(F11)</formula>
    </cfRule>
  </conditionalFormatting>
  <conditionalFormatting sqref="E12:F41 Y12:Y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Gengenbach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9870021800007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461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0" t="s">
        <v>585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460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eiban-claudia</cp:lastModifiedBy>
  <cp:lastPrinted>2015-03-20T22:59:10Z</cp:lastPrinted>
  <dcterms:created xsi:type="dcterms:W3CDTF">2015-01-15T05:25:41Z</dcterms:created>
  <dcterms:modified xsi:type="dcterms:W3CDTF">2016-10-12T13:39:59Z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